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Dokumenty\rozpočty\"/>
    </mc:Choice>
  </mc:AlternateContent>
  <bookViews>
    <workbookView xWindow="0" yWindow="0" windowWidth="0" windowHeight="0"/>
  </bookViews>
  <sheets>
    <sheet name="Rekapitulace stavby" sheetId="1" r:id="rId1"/>
    <sheet name="GAS-UZN - Gastronomické z..." sheetId="2" r:id="rId2"/>
    <sheet name="EL-UZ - Elektroinstalace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'GAS-UZN - Gastronomické z...'!$C$117:$K$121</definedName>
    <definedName name="_xlnm.Print_Area" localSheetId="1">'GAS-UZN - Gastronomické z...'!$C$4:$J$76,'GAS-UZN - Gastronomické z...'!$C$82:$J$99,'GAS-UZN - Gastronomické z...'!$C$105:$J$121</definedName>
    <definedName name="_xlnm.Print_Titles" localSheetId="1">'GAS-UZN - Gastronomické z...'!$117:$117</definedName>
    <definedName name="_xlnm._FilterDatabase" localSheetId="2" hidden="1">'EL-UZ - Elektroinstalace ...'!$C$117:$K$128</definedName>
    <definedName name="_xlnm.Print_Area" localSheetId="2">'EL-UZ - Elektroinstalace ...'!$C$4:$J$76,'EL-UZ - Elektroinstalace ...'!$C$82:$J$99,'EL-UZ - Elektroinstalace ...'!$C$105:$J$128</definedName>
    <definedName name="_xlnm.Print_Titles" localSheetId="2">'EL-UZ - Elektroinstalace ...'!$117:$117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92"/>
  <c r="J23"/>
  <c r="J21"/>
  <c r="E21"/>
  <c r="J114"/>
  <c r="J20"/>
  <c r="J18"/>
  <c r="E18"/>
  <c r="F115"/>
  <c r="J17"/>
  <c r="J15"/>
  <c r="E15"/>
  <c r="F91"/>
  <c r="J14"/>
  <c r="J12"/>
  <c r="J112"/>
  <c r="E7"/>
  <c r="E108"/>
  <c i="2" r="J37"/>
  <c r="J36"/>
  <c i="1" r="AY95"/>
  <c i="2" r="J35"/>
  <c i="1" r="AX95"/>
  <c i="2" r="BI121"/>
  <c r="BH121"/>
  <c r="BG121"/>
  <c r="BF121"/>
  <c r="T121"/>
  <c r="T120"/>
  <c r="T119"/>
  <c r="T118"/>
  <c r="R121"/>
  <c r="R120"/>
  <c r="R119"/>
  <c r="R118"/>
  <c r="P121"/>
  <c r="P120"/>
  <c r="P119"/>
  <c r="P118"/>
  <c i="1" r="AU95"/>
  <c i="2" r="F112"/>
  <c r="E110"/>
  <c r="F89"/>
  <c r="E87"/>
  <c r="J24"/>
  <c r="E24"/>
  <c r="J92"/>
  <c r="J23"/>
  <c r="J21"/>
  <c r="E21"/>
  <c r="J114"/>
  <c r="J20"/>
  <c r="J18"/>
  <c r="E18"/>
  <c r="F92"/>
  <c r="J17"/>
  <c r="J15"/>
  <c r="E15"/>
  <c r="F114"/>
  <c r="J14"/>
  <c r="J12"/>
  <c r="J89"/>
  <c r="E7"/>
  <c r="E108"/>
  <c i="1" r="L90"/>
  <c r="AM90"/>
  <c r="AM89"/>
  <c r="L89"/>
  <c r="AM87"/>
  <c r="L87"/>
  <c r="L85"/>
  <c r="L84"/>
  <c i="2" r="J121"/>
  <c r="F34"/>
  <c i="1" r="BA95"/>
  <c i="3" r="BK122"/>
  <c r="BK121"/>
  <c r="J123"/>
  <c i="2" r="F36"/>
  <c i="3" r="BK127"/>
  <c r="BK126"/>
  <c r="J127"/>
  <c r="J121"/>
  <c i="2" r="F37"/>
  <c i="1" r="BD95"/>
  <c i="3" r="J126"/>
  <c r="BK125"/>
  <c i="2" r="F35"/>
  <c i="1" r="BB95"/>
  <c i="3" r="J124"/>
  <c r="J125"/>
  <c i="2" r="J34"/>
  <c i="3" r="BK124"/>
  <c i="2" r="BK121"/>
  <c i="3" r="J128"/>
  <c r="BK128"/>
  <c i="1" r="AS94"/>
  <c i="3" r="BK123"/>
  <c r="J122"/>
  <c l="1" r="BK120"/>
  <c r="BK119"/>
  <c r="J119"/>
  <c r="J97"/>
  <c r="P120"/>
  <c r="P119"/>
  <c r="P118"/>
  <c i="1" r="AU96"/>
  <c i="3" r="R120"/>
  <c r="R119"/>
  <c r="R118"/>
  <c r="T120"/>
  <c r="T119"/>
  <c r="T118"/>
  <c i="2" r="BK120"/>
  <c r="J120"/>
  <c r="J98"/>
  <c i="3" r="J91"/>
  <c r="BE121"/>
  <c r="J89"/>
  <c r="J115"/>
  <c r="BE122"/>
  <c r="BE124"/>
  <c r="E85"/>
  <c r="F92"/>
  <c r="BE128"/>
  <c r="F114"/>
  <c r="BE123"/>
  <c r="BE125"/>
  <c r="BE126"/>
  <c r="BE127"/>
  <c i="2" r="F91"/>
  <c r="J112"/>
  <c r="J115"/>
  <c r="F115"/>
  <c r="E85"/>
  <c r="J91"/>
  <c i="1" r="BC95"/>
  <c i="2" r="BE121"/>
  <c i="1" r="AW95"/>
  <c r="AU94"/>
  <c i="2" r="J33"/>
  <c i="1" r="AV95"/>
  <c i="3" r="F36"/>
  <c i="1" r="BC96"/>
  <c r="BC94"/>
  <c r="AY94"/>
  <c i="3" r="F35"/>
  <c i="1" r="BB96"/>
  <c r="BB94"/>
  <c r="W31"/>
  <c i="3" r="J34"/>
  <c i="1" r="AW96"/>
  <c i="3" r="F34"/>
  <c i="1" r="BA96"/>
  <c r="BA94"/>
  <c r="W30"/>
  <c i="3" r="F37"/>
  <c i="1" r="BD96"/>
  <c r="BD94"/>
  <c r="W33"/>
  <c i="3" l="1" r="J120"/>
  <c r="J98"/>
  <c r="BK118"/>
  <c r="J118"/>
  <c r="J96"/>
  <c i="2" r="BK119"/>
  <c r="J119"/>
  <c r="J97"/>
  <c i="1" r="AT95"/>
  <c r="W32"/>
  <c i="2" r="F33"/>
  <c i="1" r="AZ95"/>
  <c r="AW94"/>
  <c r="AK30"/>
  <c i="3" r="J33"/>
  <c i="1" r="AV96"/>
  <c r="AT96"/>
  <c r="AX94"/>
  <c i="3" r="F33"/>
  <c i="1" r="AZ96"/>
  <c i="2" l="1" r="BK118"/>
  <c r="J118"/>
  <c r="J96"/>
  <c i="3" r="J30"/>
  <c i="1" r="AG96"/>
  <c r="AZ94"/>
  <c r="AV94"/>
  <c r="AK29"/>
  <c i="3" l="1" r="J39"/>
  <c i="1" r="AN96"/>
  <c r="AT94"/>
  <c i="2" r="J30"/>
  <c i="1" r="AG95"/>
  <c r="AN95"/>
  <c r="W29"/>
  <c i="2" l="1" r="J39"/>
  <c i="1" r="AG94"/>
  <c r="AK26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<sst xmlns="http://schemas.openxmlformats.org/spreadsheetml/2006/main">
  <si>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</si>
  <si>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</si>
  <si>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</si>
  <si>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</si>
  <si>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</si>
  <si>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{6fa16287-317a-4db2-9f82-5c1462741c59}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</si>
  <si>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</si>
  <si>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</si>
  <si>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</si>
  <si>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</si>
  <si>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</si>
  <si>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</si>
  <si>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</si>
  <si>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</si>
  <si>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2024-04-UZN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</si>
  <si>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</si>
  <si>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</si>
  <si>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stravovacího provozu, MN Dvůr Králové nad Labem - uznatelné náklady</t>
  </si>
  <si>
    <t>KSO:</t>
  </si>
  <si>
    <t>CC-CZ:</t>
  </si>
  <si>
    <t>Místo:</t>
  </si>
  <si>
    <t xml:space="preserve"> </t>
  </si>
  <si>
    <t>Datum:</t>
  </si>
  <si>
    <t>12. 2. 2024</t>
  </si>
  <si>
    <t>Zadavatel:</t>
  </si>
  <si>
    <t>IČ:</t>
  </si>
  <si>
    <t>DIČ:</t>
  </si>
  <si>
    <t>Uchazeč:</t>
  </si>
  <si>
    <t>Vyplň údaj</t>
  </si>
  <si>
    <t>Projektant:</t>
  </si>
  <si>
    <t>MP technik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</si>
  <si>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</si>
  <si>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</si>
  <si>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</si>
  <si>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</si>
  <si>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</si>
  <si>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</si>
  <si>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</si>
  <si>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</si>
  <si>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</si>
  <si>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</si>
  <si>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</si>
  <si>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</si>
  <si>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</si>
  <si>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</si>
  <si>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</si>
  <si>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</si>
  <si>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</si>
  <si>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</si>
  <si>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</si>
  <si>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</si>
  <si>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</si>
  <si>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</si>
  <si>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</si>
  <si>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</si>
  <si>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</si>
  <si>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</si>
  <si>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</si>
  <si>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</si>
  <si>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</si>
  <si>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</si>
  <si>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</si>
  <si>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</si>
  <si>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</si>
  <si>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</si>
  <si>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</si>
  <si>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</si>
  <si>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</si>
  <si>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</si>
  <si>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</si>
  <si>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</si>
  <si>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</si>
  <si>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</si>
  <si>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</si>
  <si>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</si>
  <si>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</si>
  <si>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</si>
  <si>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</si>
  <si>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</si>
  <si>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GAS-UZN</t>
  </si>
  <si>
    <t>Gastronomické zařízení-uznatelné</t>
  </si>
  <si>
    <t>STA</t>
  </si>
  <si>
    <t>1</t>
  </si>
  <si>
    <t>{6b5fdd51-03ca-42c0-8538-c98f64a1c4d3}</t>
  </si>
  <si>
    <t>2</t>
  </si>
  <si>
    <t>EL-UZ</t>
  </si>
  <si>
    <t>Elektroinstalace - uznatelné náklady</t>
  </si>
  <si>
    <t>{4aaa5e98-ca31-41b8-909f-84c68c6ad354}</t>
  </si>
  <si>
    <t>KRYCÍ LIST SOUPISU PRACÍ</t>
  </si>
  <si>
    <t>Objekt:</t>
  </si>
  <si>
    <t>GAS-UZN - Gastronomické zařízení-uznatelné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</si>
  <si>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</si>
  <si>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</si>
  <si>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</si>
  <si>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</si>
  <si>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</si>
  <si>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</si>
  <si>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</si>
  <si>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</si>
  <si>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</si>
  <si>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</si>
  <si>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</si>
  <si>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</si>
  <si>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</si>
  <si>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</si>
  <si>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</si>
  <si>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</si>
  <si>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</si>
  <si>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</si>
  <si>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</si>
  <si>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</si>
  <si>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</si>
  <si>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</si>
  <si>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</si>
  <si>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</si>
  <si>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100</t>
  </si>
  <si>
    <t>gastronomická zařízení - uznatelné náklady - viz samostaný rozpočet</t>
  </si>
  <si>
    <t>kpl</t>
  </si>
  <si>
    <t>4</t>
  </si>
  <si>
    <t>527720137</t>
  </si>
  <si>
    <t>EL-UZ - Elektroinstalace - uznatelné náklady</t>
  </si>
  <si>
    <t>D1 - Silnoproud</t>
  </si>
  <si>
    <t xml:space="preserve">    D2 - Svítidla</t>
  </si>
  <si>
    <t>D1</t>
  </si>
  <si>
    <t>Silnoproud</t>
  </si>
  <si>
    <t>D2</t>
  </si>
  <si>
    <t>Svítidla</t>
  </si>
  <si>
    <t>Pol139</t>
  </si>
  <si>
    <t>(A) LED interiérové kruhové, stropní přisazené (24W, 2840lm, Ra80, 4000K, NO)</t>
  </si>
  <si>
    <t>ks</t>
  </si>
  <si>
    <t>Pol140</t>
  </si>
  <si>
    <t>(A) LED interiérové kruhové, stropní přisazené (24W, 2840lm, Ra80, 4000K)</t>
  </si>
  <si>
    <t>Pol141</t>
  </si>
  <si>
    <t>(B) LED,průmyslové,základna z ABS,difuzor translucentní AC (24W, 3380lm, Ra80, 4000K, NO)</t>
  </si>
  <si>
    <t>6</t>
  </si>
  <si>
    <t>Pol142</t>
  </si>
  <si>
    <t>(C) LED,průmyslové,základna z ABS,difuzor translucentní AC (45W, 6730lm, Ra80, 4000K)</t>
  </si>
  <si>
    <t>8</t>
  </si>
  <si>
    <t>Pol143</t>
  </si>
  <si>
    <t>(C) LED,průmyslové,základna z ABS,difuzor translucentní AC (45W, 6730lm, Ra80, 4000K, NO)</t>
  </si>
  <si>
    <t>10</t>
  </si>
  <si>
    <t>Pol144</t>
  </si>
  <si>
    <t>Senzor pohybu (do podhledu) Detekční úhel senzoru: 360°, detekce senzoru 6m</t>
  </si>
  <si>
    <t>Pol145</t>
  </si>
  <si>
    <t>Senzor pohybu (na stěnu) Detekční úhel 180st/12m, spínací prvek=relé 1200W</t>
  </si>
  <si>
    <t>14</t>
  </si>
  <si>
    <t>Pol146</t>
  </si>
  <si>
    <t>Montáž silnoproudé elektroinstalace</t>
  </si>
  <si>
    <t>16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</si>
</sst>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29" t="s">
        <v>39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40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49</v>
      </c>
      <c r="AI60" s="39"/>
      <c r="AJ60" s="39"/>
      <c r="AK60" s="39"/>
      <c r="AL60" s="39"/>
      <c r="AM60" s="61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52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49</v>
      </c>
      <c r="AI75" s="39"/>
      <c r="AJ75" s="39"/>
      <c r="AK75" s="39"/>
      <c r="AL75" s="39"/>
      <c r="AM75" s="61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2024-04-UZN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Modernizace stravovacího provozu, MN Dvůr Králové nad Labem - uznatelné náklady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12. 2. 2024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>MP technik s.r.o.</v>
      </c>
      <c r="AN89" s="68"/>
      <c r="AO89" s="68"/>
      <c r="AP89" s="68"/>
      <c r="AQ89" s="37"/>
      <c r="AR89" s="41"/>
      <c r="AS89" s="78" t="s">
        <v>54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>MP technik s.r.o.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55</v>
      </c>
      <c r="D92" s="91"/>
      <c r="E92" s="91"/>
      <c r="F92" s="91"/>
      <c r="G92" s="91"/>
      <c r="H92" s="92"/>
      <c r="I92" s="93" t="s">
        <v>56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57</v>
      </c>
      <c r="AH92" s="91"/>
      <c r="AI92" s="91"/>
      <c r="AJ92" s="91"/>
      <c r="AK92" s="91"/>
      <c r="AL92" s="91"/>
      <c r="AM92" s="91"/>
      <c r="AN92" s="93" t="s">
        <v>58</v>
      </c>
      <c r="AO92" s="91"/>
      <c r="AP92" s="95"/>
      <c r="AQ92" s="96" t="s">
        <v>59</v>
      </c>
      <c r="AR92" s="41"/>
      <c r="AS92" s="97" t="s">
        <v>60</v>
      </c>
      <c r="AT92" s="98" t="s">
        <v>61</v>
      </c>
      <c r="AU92" s="98" t="s">
        <v>62</v>
      </c>
      <c r="AV92" s="98" t="s">
        <v>63</v>
      </c>
      <c r="AW92" s="98" t="s">
        <v>64</v>
      </c>
      <c r="AX92" s="98" t="s">
        <v>65</v>
      </c>
      <c r="AY92" s="98" t="s">
        <v>66</v>
      </c>
      <c r="AZ92" s="98" t="s">
        <v>67</v>
      </c>
      <c r="BA92" s="98" t="s">
        <v>68</v>
      </c>
      <c r="BB92" s="98" t="s">
        <v>69</v>
      </c>
      <c r="BC92" s="98" t="s">
        <v>70</v>
      </c>
      <c r="BD92" s="99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72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73</v>
      </c>
      <c r="BT94" s="114" t="s">
        <v>74</v>
      </c>
      <c r="BU94" s="115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24.75" customHeight="1">
      <c r="A95" s="116" t="s">
        <v>78</v>
      </c>
      <c r="B95" s="117"/>
      <c r="C95" s="118"/>
      <c r="D95" s="119" t="s">
        <v>79</v>
      </c>
      <c r="E95" s="119"/>
      <c r="F95" s="119"/>
      <c r="G95" s="119"/>
      <c r="H95" s="119"/>
      <c r="I95" s="120"/>
      <c r="J95" s="119" t="s">
        <v>80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'GAS-UZN - Gastronomické z...'!J30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81</v>
      </c>
      <c r="AR95" s="123"/>
      <c r="AS95" s="124">
        <v>0</v>
      </c>
      <c r="AT95" s="125">
        <f>ROUND(SUM(AV95:AW95),2)</f>
        <v>0</v>
      </c>
      <c r="AU95" s="126">
        <f>'GAS-UZN - Gastronomické z...'!P118</f>
        <v>0</v>
      </c>
      <c r="AV95" s="125">
        <f>'GAS-UZN - Gastronomické z...'!J33</f>
        <v>0</v>
      </c>
      <c r="AW95" s="125">
        <f>'GAS-UZN - Gastronomické z...'!J34</f>
        <v>0</v>
      </c>
      <c r="AX95" s="125">
        <f>'GAS-UZN - Gastronomické z...'!J35</f>
        <v>0</v>
      </c>
      <c r="AY95" s="125">
        <f>'GAS-UZN - Gastronomické z...'!J36</f>
        <v>0</v>
      </c>
      <c r="AZ95" s="125">
        <f>'GAS-UZN - Gastronomické z...'!F33</f>
        <v>0</v>
      </c>
      <c r="BA95" s="125">
        <f>'GAS-UZN - Gastronomické z...'!F34</f>
        <v>0</v>
      </c>
      <c r="BB95" s="125">
        <f>'GAS-UZN - Gastronomické z...'!F35</f>
        <v>0</v>
      </c>
      <c r="BC95" s="125">
        <f>'GAS-UZN - Gastronomické z...'!F36</f>
        <v>0</v>
      </c>
      <c r="BD95" s="127">
        <f>'GAS-UZN - Gastronomické z...'!F37</f>
        <v>0</v>
      </c>
      <c r="BE95" s="7"/>
      <c r="BT95" s="128" t="s">
        <v>82</v>
      </c>
      <c r="BV95" s="128" t="s">
        <v>76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7" customFormat="1" ht="16.5" customHeight="1">
      <c r="A96" s="116" t="s">
        <v>78</v>
      </c>
      <c r="B96" s="117"/>
      <c r="C96" s="118"/>
      <c r="D96" s="119" t="s">
        <v>85</v>
      </c>
      <c r="E96" s="119"/>
      <c r="F96" s="119"/>
      <c r="G96" s="119"/>
      <c r="H96" s="119"/>
      <c r="I96" s="120"/>
      <c r="J96" s="119" t="s">
        <v>86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'EL-UZ - Elektroinstalace 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81</v>
      </c>
      <c r="AR96" s="123"/>
      <c r="AS96" s="129">
        <v>0</v>
      </c>
      <c r="AT96" s="130">
        <f>ROUND(SUM(AV96:AW96),2)</f>
        <v>0</v>
      </c>
      <c r="AU96" s="131">
        <f>'EL-UZ - Elektroinstalace ...'!P118</f>
        <v>0</v>
      </c>
      <c r="AV96" s="130">
        <f>'EL-UZ - Elektroinstalace ...'!J33</f>
        <v>0</v>
      </c>
      <c r="AW96" s="130">
        <f>'EL-UZ - Elektroinstalace ...'!J34</f>
        <v>0</v>
      </c>
      <c r="AX96" s="130">
        <f>'EL-UZ - Elektroinstalace ...'!J35</f>
        <v>0</v>
      </c>
      <c r="AY96" s="130">
        <f>'EL-UZ - Elektroinstalace ...'!J36</f>
        <v>0</v>
      </c>
      <c r="AZ96" s="130">
        <f>'EL-UZ - Elektroinstalace ...'!F33</f>
        <v>0</v>
      </c>
      <c r="BA96" s="130">
        <f>'EL-UZ - Elektroinstalace ...'!F34</f>
        <v>0</v>
      </c>
      <c r="BB96" s="130">
        <f>'EL-UZ - Elektroinstalace ...'!F35</f>
        <v>0</v>
      </c>
      <c r="BC96" s="130">
        <f>'EL-UZ - Elektroinstalace ...'!F36</f>
        <v>0</v>
      </c>
      <c r="BD96" s="132">
        <f>'EL-UZ - Elektroinstalace ...'!F37</f>
        <v>0</v>
      </c>
      <c r="BE96" s="7"/>
      <c r="BT96" s="128" t="s">
        <v>82</v>
      </c>
      <c r="BV96" s="128" t="s">
        <v>76</v>
      </c>
      <c r="BW96" s="128" t="s">
        <v>87</v>
      </c>
      <c r="BX96" s="128" t="s">
        <v>5</v>
      </c>
      <c r="CL96" s="128" t="s">
        <v>1</v>
      </c>
      <c r="CM96" s="128" t="s">
        <v>84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Dp3UPaBME2cBtN0JKqs2MWawQDzVsIiI3FhVLbCGQeuNIYFzb4Za8KDAxuh0ObxO82PDY2qQ/UtxOmusVJtQ5Q==" hashValue="vKG1QadIuxsaEWTJq0oockYnKL1VVmMmKj4s33bQ5IazHfHlyKp7USsJrG01WS/SJT6Ak5Dgqi551XSFEfUhPA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GAS-UZN - Gastronomické z...'!C2" display="/"/>
    <hyperlink ref="A96" location="'EL-UZ - Elektroinstalace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88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Modernizace stravovacího provozu, MN Dvůr Králové nad Labem - uznatelné náklady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89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12. 2. 2024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>MP technik s.r.o.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>MP technik s.r.o.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ROUND((SUM(BE118:BE121)),  2)</f>
        <v>0</v>
      </c>
      <c r="G33" s="35"/>
      <c r="H33" s="35"/>
      <c r="I33" s="152">
        <v>0.20999999999999999</v>
      </c>
      <c r="J33" s="151">
        <f>ROUND(((SUM(BE118:BE121))*I33),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ROUND((SUM(BF118:BF121)),  2)</f>
        <v>0</v>
      </c>
      <c r="G34" s="35"/>
      <c r="H34" s="35"/>
      <c r="I34" s="152">
        <v>0.12</v>
      </c>
      <c r="J34" s="151">
        <f>ROUND(((SUM(BF118:BF121))*I34),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ROUND((SUM(BG118:BG121)),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ROUND((SUM(BH118:BH121)),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ROUND((SUM(BI118:BI121)),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91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Modernizace stravovacího provozu, MN Dvůr Králové nad Labem - uznatelné náklady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89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GAS-UZN - Gastronomické zařízení-uznatelné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12. 2. 2024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>MP technik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MP technik s.r.o.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92</v>
      </c>
      <c r="D94" s="173"/>
      <c r="E94" s="173"/>
      <c r="F94" s="173"/>
      <c r="G94" s="173"/>
      <c r="H94" s="173"/>
      <c r="I94" s="173"/>
      <c r="J94" s="174" t="s">
        <v>93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94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95</v>
      </c>
    </row>
    <row r="97" s="9" customFormat="1" ht="24.96" customHeight="1">
      <c r="A97" s="9"/>
      <c r="B97" s="176"/>
      <c r="C97" s="177"/>
      <c r="D97" s="178" t="s">
        <v>96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97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98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71" t="str">
        <f>E7</f>
        <v>Modernizace stravovacího provozu, MN Dvůr Králové nad Labem - uznatelné náklady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89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GAS-UZN - Gastronomické zařízení-uznatelné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 xml:space="preserve"> </v>
      </c>
      <c r="G112" s="37"/>
      <c r="H112" s="37"/>
      <c r="I112" s="29" t="s">
        <v>22</v>
      </c>
      <c r="J112" s="76" t="str">
        <f>IF(J12="","",J12)</f>
        <v>12. 2. 2024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7"/>
      <c r="E114" s="37"/>
      <c r="F114" s="24" t="str">
        <f>E15</f>
        <v xml:space="preserve"> </v>
      </c>
      <c r="G114" s="37"/>
      <c r="H114" s="37"/>
      <c r="I114" s="29" t="s">
        <v>29</v>
      </c>
      <c r="J114" s="33" t="str">
        <f>E21</f>
        <v>MP technik s.r.o.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27</v>
      </c>
      <c r="D115" s="37"/>
      <c r="E115" s="37"/>
      <c r="F115" s="24" t="str">
        <f>IF(E18="","",E18)</f>
        <v>Vyplň údaj</v>
      </c>
      <c r="G115" s="37"/>
      <c r="H115" s="37"/>
      <c r="I115" s="29" t="s">
        <v>32</v>
      </c>
      <c r="J115" s="33" t="str">
        <f>E24</f>
        <v>MP technik s.r.o.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99</v>
      </c>
      <c r="D117" s="191" t="s">
        <v>59</v>
      </c>
      <c r="E117" s="191" t="s">
        <v>55</v>
      </c>
      <c r="F117" s="191" t="s">
        <v>56</v>
      </c>
      <c r="G117" s="191" t="s">
        <v>100</v>
      </c>
      <c r="H117" s="191" t="s">
        <v>101</v>
      </c>
      <c r="I117" s="191" t="s">
        <v>102</v>
      </c>
      <c r="J117" s="192" t="s">
        <v>93</v>
      </c>
      <c r="K117" s="193" t="s">
        <v>103</v>
      </c>
      <c r="L117" s="194"/>
      <c r="M117" s="97" t="s">
        <v>1</v>
      </c>
      <c r="N117" s="98" t="s">
        <v>38</v>
      </c>
      <c r="O117" s="98" t="s">
        <v>104</v>
      </c>
      <c r="P117" s="98" t="s">
        <v>105</v>
      </c>
      <c r="Q117" s="98" t="s">
        <v>106</v>
      </c>
      <c r="R117" s="98" t="s">
        <v>107</v>
      </c>
      <c r="S117" s="98" t="s">
        <v>108</v>
      </c>
      <c r="T117" s="99" t="s">
        <v>109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110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0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73</v>
      </c>
      <c r="AU118" s="14" t="s">
        <v>95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73</v>
      </c>
      <c r="E119" s="203" t="s">
        <v>111</v>
      </c>
      <c r="F119" s="203" t="s">
        <v>111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82</v>
      </c>
      <c r="AT119" s="212" t="s">
        <v>73</v>
      </c>
      <c r="AU119" s="212" t="s">
        <v>74</v>
      </c>
      <c r="AY119" s="211" t="s">
        <v>112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73</v>
      </c>
      <c r="E120" s="214" t="s">
        <v>82</v>
      </c>
      <c r="F120" s="214" t="s">
        <v>113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P121</f>
        <v>0</v>
      </c>
      <c r="Q120" s="208"/>
      <c r="R120" s="209">
        <f>R121</f>
        <v>0</v>
      </c>
      <c r="S120" s="208"/>
      <c r="T120" s="210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82</v>
      </c>
      <c r="AT120" s="212" t="s">
        <v>73</v>
      </c>
      <c r="AU120" s="212" t="s">
        <v>82</v>
      </c>
      <c r="AY120" s="211" t="s">
        <v>112</v>
      </c>
      <c r="BK120" s="213">
        <f>BK121</f>
        <v>0</v>
      </c>
    </row>
    <row r="121" s="2" customFormat="1" ht="24.15" customHeight="1">
      <c r="A121" s="35"/>
      <c r="B121" s="36"/>
      <c r="C121" s="216" t="s">
        <v>82</v>
      </c>
      <c r="D121" s="216" t="s">
        <v>114</v>
      </c>
      <c r="E121" s="217" t="s">
        <v>115</v>
      </c>
      <c r="F121" s="218" t="s">
        <v>116</v>
      </c>
      <c r="G121" s="219" t="s">
        <v>117</v>
      </c>
      <c r="H121" s="220">
        <v>1</v>
      </c>
      <c r="I121" s="221"/>
      <c r="J121" s="222">
        <f>ROUND(I121*H121,2)</f>
        <v>0</v>
      </c>
      <c r="K121" s="223"/>
      <c r="L121" s="41"/>
      <c r="M121" s="224" t="s">
        <v>1</v>
      </c>
      <c r="N121" s="225" t="s">
        <v>39</v>
      </c>
      <c r="O121" s="226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9" t="s">
        <v>118</v>
      </c>
      <c r="AT121" s="229" t="s">
        <v>114</v>
      </c>
      <c r="AU121" s="229" t="s">
        <v>84</v>
      </c>
      <c r="AY121" s="14" t="s">
        <v>112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4" t="s">
        <v>82</v>
      </c>
      <c r="BK121" s="230">
        <f>ROUND(I121*H121,2)</f>
        <v>0</v>
      </c>
      <c r="BL121" s="14" t="s">
        <v>118</v>
      </c>
      <c r="BM121" s="229" t="s">
        <v>119</v>
      </c>
    </row>
    <row r="122" s="2" customFormat="1" ht="6.96" customHeight="1">
      <c r="A122" s="35"/>
      <c r="B122" s="63"/>
      <c r="C122" s="64"/>
      <c r="D122" s="64"/>
      <c r="E122" s="64"/>
      <c r="F122" s="64"/>
      <c r="G122" s="64"/>
      <c r="H122" s="64"/>
      <c r="I122" s="64"/>
      <c r="J122" s="64"/>
      <c r="K122" s="64"/>
      <c r="L122" s="41"/>
      <c r="M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</sheetData>
  <sheetProtection sheet="1" autoFilter="0" formatColumns="0" formatRows="0" objects="1" scenarios="1" spinCount="100000" saltValue="J8BUrGfRi0pgxYelt8nIW71rzp/QqGR+u49yIfkc/Cc8rE/26W05+xTcUIv91upWe3UXMliQnOxx40V3CPLExA==" hashValue="CA4tJzDeedFwuet2DLy2cI/W3c7xk9/peDxrOyoVaok0ESADls65cGHndQ6zEw/pP5DNBYbQMKMLulUixMZlQQ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88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Modernizace stravovacího provozu, MN Dvůr Králové nad Labem - uznatelné náklady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89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120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12. 2. 2024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>MP technik s.r.o.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>MP technik s.r.o.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ROUND((SUM(BE118:BE128)),  2)</f>
        <v>0</v>
      </c>
      <c r="G33" s="35"/>
      <c r="H33" s="35"/>
      <c r="I33" s="152">
        <v>0.20999999999999999</v>
      </c>
      <c r="J33" s="151">
        <f>ROUND(((SUM(BE118:BE128))*I33),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ROUND((SUM(BF118:BF128)),  2)</f>
        <v>0</v>
      </c>
      <c r="G34" s="35"/>
      <c r="H34" s="35"/>
      <c r="I34" s="152">
        <v>0.12</v>
      </c>
      <c r="J34" s="151">
        <f>ROUND(((SUM(BF118:BF128))*I34),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ROUND((SUM(BG118:BG128)),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ROUND((SUM(BH118:BH128)),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ROUND((SUM(BI118:BI128)),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91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Modernizace stravovacího provozu, MN Dvůr Králové nad Labem - uznatelné náklady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89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EL-UZ - Elektroinstalace - uznatelné náklady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12. 2. 2024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>MP technik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MP technik s.r.o.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92</v>
      </c>
      <c r="D94" s="173"/>
      <c r="E94" s="173"/>
      <c r="F94" s="173"/>
      <c r="G94" s="173"/>
      <c r="H94" s="173"/>
      <c r="I94" s="173"/>
      <c r="J94" s="174" t="s">
        <v>93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94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95</v>
      </c>
    </row>
    <row r="97" s="9" customFormat="1" ht="24.96" customHeight="1">
      <c r="A97" s="9"/>
      <c r="B97" s="176"/>
      <c r="C97" s="177"/>
      <c r="D97" s="178" t="s">
        <v>121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122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98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71" t="str">
        <f>E7</f>
        <v>Modernizace stravovacího provozu, MN Dvůr Králové nad Labem - uznatelné náklady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89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EL-UZ - Elektroinstalace - uznatelné náklady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 xml:space="preserve"> </v>
      </c>
      <c r="G112" s="37"/>
      <c r="H112" s="37"/>
      <c r="I112" s="29" t="s">
        <v>22</v>
      </c>
      <c r="J112" s="76" t="str">
        <f>IF(J12="","",J12)</f>
        <v>12. 2. 2024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7"/>
      <c r="E114" s="37"/>
      <c r="F114" s="24" t="str">
        <f>E15</f>
        <v xml:space="preserve"> </v>
      </c>
      <c r="G114" s="37"/>
      <c r="H114" s="37"/>
      <c r="I114" s="29" t="s">
        <v>29</v>
      </c>
      <c r="J114" s="33" t="str">
        <f>E21</f>
        <v>MP technik s.r.o.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27</v>
      </c>
      <c r="D115" s="37"/>
      <c r="E115" s="37"/>
      <c r="F115" s="24" t="str">
        <f>IF(E18="","",E18)</f>
        <v>Vyplň údaj</v>
      </c>
      <c r="G115" s="37"/>
      <c r="H115" s="37"/>
      <c r="I115" s="29" t="s">
        <v>32</v>
      </c>
      <c r="J115" s="33" t="str">
        <f>E24</f>
        <v>MP technik s.r.o.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99</v>
      </c>
      <c r="D117" s="191" t="s">
        <v>59</v>
      </c>
      <c r="E117" s="191" t="s">
        <v>55</v>
      </c>
      <c r="F117" s="191" t="s">
        <v>56</v>
      </c>
      <c r="G117" s="191" t="s">
        <v>100</v>
      </c>
      <c r="H117" s="191" t="s">
        <v>101</v>
      </c>
      <c r="I117" s="191" t="s">
        <v>102</v>
      </c>
      <c r="J117" s="192" t="s">
        <v>93</v>
      </c>
      <c r="K117" s="193" t="s">
        <v>103</v>
      </c>
      <c r="L117" s="194"/>
      <c r="M117" s="97" t="s">
        <v>1</v>
      </c>
      <c r="N117" s="98" t="s">
        <v>38</v>
      </c>
      <c r="O117" s="98" t="s">
        <v>104</v>
      </c>
      <c r="P117" s="98" t="s">
        <v>105</v>
      </c>
      <c r="Q117" s="98" t="s">
        <v>106</v>
      </c>
      <c r="R117" s="98" t="s">
        <v>107</v>
      </c>
      <c r="S117" s="98" t="s">
        <v>108</v>
      </c>
      <c r="T117" s="99" t="s">
        <v>109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110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0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73</v>
      </c>
      <c r="AU118" s="14" t="s">
        <v>95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73</v>
      </c>
      <c r="E119" s="203" t="s">
        <v>123</v>
      </c>
      <c r="F119" s="203" t="s">
        <v>124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82</v>
      </c>
      <c r="AT119" s="212" t="s">
        <v>73</v>
      </c>
      <c r="AU119" s="212" t="s">
        <v>74</v>
      </c>
      <c r="AY119" s="211" t="s">
        <v>112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73</v>
      </c>
      <c r="E120" s="214" t="s">
        <v>125</v>
      </c>
      <c r="F120" s="214" t="s">
        <v>126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SUM(P121:P128)</f>
        <v>0</v>
      </c>
      <c r="Q120" s="208"/>
      <c r="R120" s="209">
        <f>SUM(R121:R128)</f>
        <v>0</v>
      </c>
      <c r="S120" s="208"/>
      <c r="T120" s="210">
        <f>SUM(T121:T128)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82</v>
      </c>
      <c r="AT120" s="212" t="s">
        <v>73</v>
      </c>
      <c r="AU120" s="212" t="s">
        <v>82</v>
      </c>
      <c r="AY120" s="211" t="s">
        <v>112</v>
      </c>
      <c r="BK120" s="213">
        <f>SUM(BK121:BK128)</f>
        <v>0</v>
      </c>
    </row>
    <row r="121" s="2" customFormat="1" ht="24.15" customHeight="1">
      <c r="A121" s="35"/>
      <c r="B121" s="36"/>
      <c r="C121" s="216" t="s">
        <v>74</v>
      </c>
      <c r="D121" s="216" t="s">
        <v>114</v>
      </c>
      <c r="E121" s="217" t="s">
        <v>127</v>
      </c>
      <c r="F121" s="218" t="s">
        <v>128</v>
      </c>
      <c r="G121" s="219" t="s">
        <v>129</v>
      </c>
      <c r="H121" s="220">
        <v>23</v>
      </c>
      <c r="I121" s="221"/>
      <c r="J121" s="222">
        <f>ROUND(I121*H121,2)</f>
        <v>0</v>
      </c>
      <c r="K121" s="223"/>
      <c r="L121" s="41"/>
      <c r="M121" s="231" t="s">
        <v>1</v>
      </c>
      <c r="N121" s="232" t="s">
        <v>39</v>
      </c>
      <c r="O121" s="88"/>
      <c r="P121" s="233">
        <f>O121*H121</f>
        <v>0</v>
      </c>
      <c r="Q121" s="233">
        <v>0</v>
      </c>
      <c r="R121" s="233">
        <f>Q121*H121</f>
        <v>0</v>
      </c>
      <c r="S121" s="233">
        <v>0</v>
      </c>
      <c r="T121" s="23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9" t="s">
        <v>118</v>
      </c>
      <c r="AT121" s="229" t="s">
        <v>114</v>
      </c>
      <c r="AU121" s="229" t="s">
        <v>84</v>
      </c>
      <c r="AY121" s="14" t="s">
        <v>112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4" t="s">
        <v>82</v>
      </c>
      <c r="BK121" s="230">
        <f>ROUND(I121*H121,2)</f>
        <v>0</v>
      </c>
      <c r="BL121" s="14" t="s">
        <v>118</v>
      </c>
      <c r="BM121" s="229" t="s">
        <v>84</v>
      </c>
    </row>
    <row r="122" s="2" customFormat="1" ht="24.15" customHeight="1">
      <c r="A122" s="35"/>
      <c r="B122" s="36"/>
      <c r="C122" s="216" t="s">
        <v>74</v>
      </c>
      <c r="D122" s="216" t="s">
        <v>114</v>
      </c>
      <c r="E122" s="217" t="s">
        <v>130</v>
      </c>
      <c r="F122" s="218" t="s">
        <v>131</v>
      </c>
      <c r="G122" s="219" t="s">
        <v>129</v>
      </c>
      <c r="H122" s="220">
        <v>55</v>
      </c>
      <c r="I122" s="221"/>
      <c r="J122" s="222">
        <f>ROUND(I122*H122,2)</f>
        <v>0</v>
      </c>
      <c r="K122" s="223"/>
      <c r="L122" s="41"/>
      <c r="M122" s="231" t="s">
        <v>1</v>
      </c>
      <c r="N122" s="232" t="s">
        <v>39</v>
      </c>
      <c r="O122" s="88"/>
      <c r="P122" s="233">
        <f>O122*H122</f>
        <v>0</v>
      </c>
      <c r="Q122" s="233">
        <v>0</v>
      </c>
      <c r="R122" s="233">
        <f>Q122*H122</f>
        <v>0</v>
      </c>
      <c r="S122" s="233">
        <v>0</v>
      </c>
      <c r="T122" s="23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9" t="s">
        <v>118</v>
      </c>
      <c r="AT122" s="229" t="s">
        <v>114</v>
      </c>
      <c r="AU122" s="229" t="s">
        <v>84</v>
      </c>
      <c r="AY122" s="14" t="s">
        <v>112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4" t="s">
        <v>82</v>
      </c>
      <c r="BK122" s="230">
        <f>ROUND(I122*H122,2)</f>
        <v>0</v>
      </c>
      <c r="BL122" s="14" t="s">
        <v>118</v>
      </c>
      <c r="BM122" s="229" t="s">
        <v>118</v>
      </c>
    </row>
    <row r="123" s="2" customFormat="1" ht="33" customHeight="1">
      <c r="A123" s="35"/>
      <c r="B123" s="36"/>
      <c r="C123" s="216" t="s">
        <v>74</v>
      </c>
      <c r="D123" s="216" t="s">
        <v>114</v>
      </c>
      <c r="E123" s="217" t="s">
        <v>132</v>
      </c>
      <c r="F123" s="218" t="s">
        <v>133</v>
      </c>
      <c r="G123" s="219" t="s">
        <v>129</v>
      </c>
      <c r="H123" s="220">
        <v>2</v>
      </c>
      <c r="I123" s="221"/>
      <c r="J123" s="222">
        <f>ROUND(I123*H123,2)</f>
        <v>0</v>
      </c>
      <c r="K123" s="223"/>
      <c r="L123" s="41"/>
      <c r="M123" s="231" t="s">
        <v>1</v>
      </c>
      <c r="N123" s="232" t="s">
        <v>39</v>
      </c>
      <c r="O123" s="88"/>
      <c r="P123" s="233">
        <f>O123*H123</f>
        <v>0</v>
      </c>
      <c r="Q123" s="233">
        <v>0</v>
      </c>
      <c r="R123" s="233">
        <f>Q123*H123</f>
        <v>0</v>
      </c>
      <c r="S123" s="233">
        <v>0</v>
      </c>
      <c r="T123" s="23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9" t="s">
        <v>118</v>
      </c>
      <c r="AT123" s="229" t="s">
        <v>114</v>
      </c>
      <c r="AU123" s="229" t="s">
        <v>84</v>
      </c>
      <c r="AY123" s="14" t="s">
        <v>112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4" t="s">
        <v>82</v>
      </c>
      <c r="BK123" s="230">
        <f>ROUND(I123*H123,2)</f>
        <v>0</v>
      </c>
      <c r="BL123" s="14" t="s">
        <v>118</v>
      </c>
      <c r="BM123" s="229" t="s">
        <v>134</v>
      </c>
    </row>
    <row r="124" s="2" customFormat="1" ht="24.15" customHeight="1">
      <c r="A124" s="35"/>
      <c r="B124" s="36"/>
      <c r="C124" s="216" t="s">
        <v>74</v>
      </c>
      <c r="D124" s="216" t="s">
        <v>114</v>
      </c>
      <c r="E124" s="217" t="s">
        <v>135</v>
      </c>
      <c r="F124" s="218" t="s">
        <v>136</v>
      </c>
      <c r="G124" s="219" t="s">
        <v>129</v>
      </c>
      <c r="H124" s="220">
        <v>29</v>
      </c>
      <c r="I124" s="221"/>
      <c r="J124" s="222">
        <f>ROUND(I124*H124,2)</f>
        <v>0</v>
      </c>
      <c r="K124" s="223"/>
      <c r="L124" s="41"/>
      <c r="M124" s="231" t="s">
        <v>1</v>
      </c>
      <c r="N124" s="232" t="s">
        <v>39</v>
      </c>
      <c r="O124" s="88"/>
      <c r="P124" s="233">
        <f>O124*H124</f>
        <v>0</v>
      </c>
      <c r="Q124" s="233">
        <v>0</v>
      </c>
      <c r="R124" s="233">
        <f>Q124*H124</f>
        <v>0</v>
      </c>
      <c r="S124" s="233">
        <v>0</v>
      </c>
      <c r="T124" s="23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9" t="s">
        <v>118</v>
      </c>
      <c r="AT124" s="229" t="s">
        <v>114</v>
      </c>
      <c r="AU124" s="229" t="s">
        <v>84</v>
      </c>
      <c r="AY124" s="14" t="s">
        <v>112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4" t="s">
        <v>82</v>
      </c>
      <c r="BK124" s="230">
        <f>ROUND(I124*H124,2)</f>
        <v>0</v>
      </c>
      <c r="BL124" s="14" t="s">
        <v>118</v>
      </c>
      <c r="BM124" s="229" t="s">
        <v>137</v>
      </c>
    </row>
    <row r="125" s="2" customFormat="1" ht="33" customHeight="1">
      <c r="A125" s="35"/>
      <c r="B125" s="36"/>
      <c r="C125" s="216" t="s">
        <v>74</v>
      </c>
      <c r="D125" s="216" t="s">
        <v>114</v>
      </c>
      <c r="E125" s="217" t="s">
        <v>138</v>
      </c>
      <c r="F125" s="218" t="s">
        <v>139</v>
      </c>
      <c r="G125" s="219" t="s">
        <v>129</v>
      </c>
      <c r="H125" s="220">
        <v>12</v>
      </c>
      <c r="I125" s="221"/>
      <c r="J125" s="222">
        <f>ROUND(I125*H125,2)</f>
        <v>0</v>
      </c>
      <c r="K125" s="223"/>
      <c r="L125" s="41"/>
      <c r="M125" s="231" t="s">
        <v>1</v>
      </c>
      <c r="N125" s="232" t="s">
        <v>39</v>
      </c>
      <c r="O125" s="88"/>
      <c r="P125" s="233">
        <f>O125*H125</f>
        <v>0</v>
      </c>
      <c r="Q125" s="233">
        <v>0</v>
      </c>
      <c r="R125" s="233">
        <f>Q125*H125</f>
        <v>0</v>
      </c>
      <c r="S125" s="233">
        <v>0</v>
      </c>
      <c r="T125" s="23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9" t="s">
        <v>118</v>
      </c>
      <c r="AT125" s="229" t="s">
        <v>114</v>
      </c>
      <c r="AU125" s="229" t="s">
        <v>84</v>
      </c>
      <c r="AY125" s="14" t="s">
        <v>112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4" t="s">
        <v>82</v>
      </c>
      <c r="BK125" s="230">
        <f>ROUND(I125*H125,2)</f>
        <v>0</v>
      </c>
      <c r="BL125" s="14" t="s">
        <v>118</v>
      </c>
      <c r="BM125" s="229" t="s">
        <v>140</v>
      </c>
    </row>
    <row r="126" s="2" customFormat="1" ht="24.15" customHeight="1">
      <c r="A126" s="35"/>
      <c r="B126" s="36"/>
      <c r="C126" s="216" t="s">
        <v>74</v>
      </c>
      <c r="D126" s="216" t="s">
        <v>114</v>
      </c>
      <c r="E126" s="217" t="s">
        <v>141</v>
      </c>
      <c r="F126" s="218" t="s">
        <v>142</v>
      </c>
      <c r="G126" s="219" t="s">
        <v>129</v>
      </c>
      <c r="H126" s="220">
        <v>10</v>
      </c>
      <c r="I126" s="221"/>
      <c r="J126" s="222">
        <f>ROUND(I126*H126,2)</f>
        <v>0</v>
      </c>
      <c r="K126" s="223"/>
      <c r="L126" s="41"/>
      <c r="M126" s="231" t="s">
        <v>1</v>
      </c>
      <c r="N126" s="232" t="s">
        <v>39</v>
      </c>
      <c r="O126" s="88"/>
      <c r="P126" s="233">
        <f>O126*H126</f>
        <v>0</v>
      </c>
      <c r="Q126" s="233">
        <v>0</v>
      </c>
      <c r="R126" s="233">
        <f>Q126*H126</f>
        <v>0</v>
      </c>
      <c r="S126" s="233">
        <v>0</v>
      </c>
      <c r="T126" s="23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9" t="s">
        <v>118</v>
      </c>
      <c r="AT126" s="229" t="s">
        <v>114</v>
      </c>
      <c r="AU126" s="229" t="s">
        <v>84</v>
      </c>
      <c r="AY126" s="14" t="s">
        <v>112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4" t="s">
        <v>82</v>
      </c>
      <c r="BK126" s="230">
        <f>ROUND(I126*H126,2)</f>
        <v>0</v>
      </c>
      <c r="BL126" s="14" t="s">
        <v>118</v>
      </c>
      <c r="BM126" s="229" t="s">
        <v>8</v>
      </c>
    </row>
    <row r="127" s="2" customFormat="1" ht="24.15" customHeight="1">
      <c r="A127" s="35"/>
      <c r="B127" s="36"/>
      <c r="C127" s="216" t="s">
        <v>74</v>
      </c>
      <c r="D127" s="216" t="s">
        <v>114</v>
      </c>
      <c r="E127" s="217" t="s">
        <v>143</v>
      </c>
      <c r="F127" s="218" t="s">
        <v>144</v>
      </c>
      <c r="G127" s="219" t="s">
        <v>129</v>
      </c>
      <c r="H127" s="220">
        <v>10</v>
      </c>
      <c r="I127" s="221"/>
      <c r="J127" s="222">
        <f>ROUND(I127*H127,2)</f>
        <v>0</v>
      </c>
      <c r="K127" s="223"/>
      <c r="L127" s="41"/>
      <c r="M127" s="231" t="s">
        <v>1</v>
      </c>
      <c r="N127" s="232" t="s">
        <v>39</v>
      </c>
      <c r="O127" s="88"/>
      <c r="P127" s="233">
        <f>O127*H127</f>
        <v>0</v>
      </c>
      <c r="Q127" s="233">
        <v>0</v>
      </c>
      <c r="R127" s="233">
        <f>Q127*H127</f>
        <v>0</v>
      </c>
      <c r="S127" s="233">
        <v>0</v>
      </c>
      <c r="T127" s="23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9" t="s">
        <v>118</v>
      </c>
      <c r="AT127" s="229" t="s">
        <v>114</v>
      </c>
      <c r="AU127" s="229" t="s">
        <v>84</v>
      </c>
      <c r="AY127" s="14" t="s">
        <v>112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4" t="s">
        <v>82</v>
      </c>
      <c r="BK127" s="230">
        <f>ROUND(I127*H127,2)</f>
        <v>0</v>
      </c>
      <c r="BL127" s="14" t="s">
        <v>118</v>
      </c>
      <c r="BM127" s="229" t="s">
        <v>145</v>
      </c>
    </row>
    <row r="128" s="2" customFormat="1" ht="16.5" customHeight="1">
      <c r="A128" s="35"/>
      <c r="B128" s="36"/>
      <c r="C128" s="216" t="s">
        <v>74</v>
      </c>
      <c r="D128" s="216" t="s">
        <v>114</v>
      </c>
      <c r="E128" s="217" t="s">
        <v>146</v>
      </c>
      <c r="F128" s="218" t="s">
        <v>147</v>
      </c>
      <c r="G128" s="219" t="s">
        <v>117</v>
      </c>
      <c r="H128" s="220">
        <v>1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39</v>
      </c>
      <c r="O128" s="226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9" t="s">
        <v>118</v>
      </c>
      <c r="AT128" s="229" t="s">
        <v>114</v>
      </c>
      <c r="AU128" s="229" t="s">
        <v>84</v>
      </c>
      <c r="AY128" s="14" t="s">
        <v>112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4" t="s">
        <v>82</v>
      </c>
      <c r="BK128" s="230">
        <f>ROUND(I128*H128,2)</f>
        <v>0</v>
      </c>
      <c r="BL128" s="14" t="s">
        <v>118</v>
      </c>
      <c r="BM128" s="229" t="s">
        <v>148</v>
      </c>
    </row>
    <row r="129" s="2" customFormat="1" ht="6.96" customHeight="1">
      <c r="A129" s="35"/>
      <c r="B129" s="63"/>
      <c r="C129" s="64"/>
      <c r="D129" s="64"/>
      <c r="E129" s="64"/>
      <c r="F129" s="64"/>
      <c r="G129" s="64"/>
      <c r="H129" s="64"/>
      <c r="I129" s="64"/>
      <c r="J129" s="64"/>
      <c r="K129" s="64"/>
      <c r="L129" s="41"/>
      <c r="M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</sheetData>
  <sheetProtection sheet="1" autoFilter="0" formatColumns="0" formatRows="0" objects="1" scenarios="1" spinCount="100000" saltValue="Z37iF6S4Dimi7ygmPYZPBHtoKzM5Z4rSxmDbSCjzjiAXLhqZ1ef0kWpYhNk9ggfwrEcs44BN1vlkpUzxarV3uA==" hashValue="tDUkQiGxK1RIVAHzafi8ky9++yVqwqWBnnxtauUepY6hA0AV5+ED2hhlbaIKtzN/QkNYpHqmYXWBdQ5ZOAG7hA==" algorithmName="SHA-512" password="CC35"/>
  <autoFilter ref="C117:K12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LAPTOP-Q3LM4830\MP-NB17</dc:creator>
  <cp:lastModifiedBy>LAPTOP-Q3LM4830\MP-NB17</cp:lastModifiedBy>
  <dcterms:created xsi:type="dcterms:W3CDTF">2024-02-28T08:22:53Z</dcterms:created>
  <dcterms:modified xsi:type="dcterms:W3CDTF">2024-02-28T08:22:55Z</dcterms:modified>
</cp:coreProperties>
</file>